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yuverta-my.sharepoint.com/personal/h_peeters_yuverta_nl/Documents/01 Mijn-Oude-H-Schijf/01 documenten/02 Bedrijfsopleidingen/01 Lesmateriaal modules/01 Modules in HKS/400 Optimalisatieplan/Berekingen nieuwbouw/"/>
    </mc:Choice>
  </mc:AlternateContent>
  <xr:revisionPtr revIDLastSave="87" documentId="8_{60B64CF2-0F9A-4409-A389-DC79E61A42E3}" xr6:coauthVersionLast="47" xr6:coauthVersionMax="47" xr10:uidLastSave="{7AE7378B-6631-4E32-892D-8843D1FB0FAA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18" i="1"/>
  <c r="G47" i="1"/>
  <c r="E30" i="1" l="1"/>
  <c r="G23" i="1" l="1"/>
  <c r="G26" i="1" s="1"/>
  <c r="G19" i="1"/>
  <c r="C20" i="1" l="1"/>
  <c r="G20" i="1" s="1"/>
  <c r="G27" i="1" s="1"/>
  <c r="G28" i="1" s="1"/>
  <c r="G30" i="1" s="1"/>
  <c r="G18" i="1"/>
  <c r="E49" i="1"/>
  <c r="E34" i="1" l="1"/>
  <c r="G34" i="1" s="1"/>
  <c r="E35" i="1"/>
  <c r="G35" i="1" s="1"/>
  <c r="E33" i="1"/>
  <c r="G33" i="1" s="1"/>
  <c r="G36" i="1" l="1"/>
  <c r="C49" i="1" s="1"/>
  <c r="G49" i="1" s="1"/>
</calcChain>
</file>

<file path=xl/sharedStrings.xml><?xml version="1.0" encoding="utf-8"?>
<sst xmlns="http://schemas.openxmlformats.org/spreadsheetml/2006/main" count="101" uniqueCount="55">
  <si>
    <t>Gegeven</t>
  </si>
  <si>
    <t>aantal zeugen</t>
  </si>
  <si>
    <t>worpindex</t>
  </si>
  <si>
    <t>terukomers %</t>
  </si>
  <si>
    <t>Aantal worpen p. jaar</t>
  </si>
  <si>
    <t>x</t>
  </si>
  <si>
    <t>=</t>
  </si>
  <si>
    <t>worpen</t>
  </si>
  <si>
    <t xml:space="preserve">x </t>
  </si>
  <si>
    <t>dekkingen</t>
  </si>
  <si>
    <t>Aantal dekkingen p. jaar</t>
  </si>
  <si>
    <t>Aantal dekkingen p. week</t>
  </si>
  <si>
    <t xml:space="preserve">: </t>
  </si>
  <si>
    <t>:</t>
  </si>
  <si>
    <t>Drachtduur in weken</t>
  </si>
  <si>
    <t>Weken in wachtstal</t>
  </si>
  <si>
    <t>Weken in kraamstal</t>
  </si>
  <si>
    <t>weken in de wachtstal</t>
  </si>
  <si>
    <t>weken in de kraamstal</t>
  </si>
  <si>
    <t>Aantal weken in drachtstal</t>
  </si>
  <si>
    <t>weken</t>
  </si>
  <si>
    <t>Aantal zeugen in de drachtstal</t>
  </si>
  <si>
    <t>Aantal plaatsen in de drachtstal</t>
  </si>
  <si>
    <t>bezettings% dracht</t>
  </si>
  <si>
    <t>plaatsen</t>
  </si>
  <si>
    <t>zeugen</t>
  </si>
  <si>
    <t>Investering drachtstal</t>
  </si>
  <si>
    <t>investering per plaats</t>
  </si>
  <si>
    <t>jaarlijkse kosten:</t>
  </si>
  <si>
    <t>- rente</t>
  </si>
  <si>
    <t>restwaarde</t>
  </si>
  <si>
    <t>rente%</t>
  </si>
  <si>
    <t>- afschrijving</t>
  </si>
  <si>
    <t>afschrijvings%</t>
  </si>
  <si>
    <t>- onderhoud</t>
  </si>
  <si>
    <t>onderhouds%</t>
  </si>
  <si>
    <t>Totaal jaarlijkse kosten</t>
  </si>
  <si>
    <t>Waardering van 1 big</t>
  </si>
  <si>
    <t>- Opbrengstprijs p. big</t>
  </si>
  <si>
    <t>- Voerkosten p. big</t>
  </si>
  <si>
    <t>Gezondheidkosten</t>
  </si>
  <si>
    <t>Water</t>
  </si>
  <si>
    <t>Elektriciteit</t>
  </si>
  <si>
    <t xml:space="preserve">Uitwerking opdracht 11: bouw nieuwe drachtstal </t>
  </si>
  <si>
    <t>-</t>
  </si>
  <si>
    <t>Aantal biggen irt jaarlijkse kosten drachtstal</t>
  </si>
  <si>
    <t>biggen</t>
  </si>
  <si>
    <t>- Extra toegerekende kosten zeug (voer)</t>
  </si>
  <si>
    <t>Aantal te bouwen drachtplaatsen</t>
  </si>
  <si>
    <t>Uitwerking</t>
  </si>
  <si>
    <t>Brandstoffen</t>
  </si>
  <si>
    <t>percentage</t>
  </si>
  <si>
    <t>KWIN 2022/2023</t>
  </si>
  <si>
    <t>Agrovision 2021/22</t>
  </si>
  <si>
    <t>- Overige toegerekende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</si>
</sst>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0.0"/>
    <numFmt numFmtId="165" formatCode="_ &quot;€&quot;\ * #,##0_ ;_ &quot;€&quot;\ * \-#,##0_ ;_ &quot;€&quot;\ * &quot;-&quot;??_ ;_ @_ "/>
  </numFmts>
  <fonts count="9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3" xfId="0" applyFill="1" applyBorder="1"/>
    <xf numFmtId="0" fontId="0" fillId="2" borderId="15" xfId="0" applyFill="1" applyBorder="1"/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/>
    <xf numFmtId="0" fontId="0" fillId="2" borderId="8" xfId="0" applyFill="1" applyBorder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8" xfId="0" applyFill="1" applyBorder="1"/>
    <xf numFmtId="164" fontId="0" fillId="2" borderId="0" xfId="0" applyNumberFormat="1" applyFill="1" applyAlignment="1">
      <alignment horizontal="right"/>
    </xf>
    <xf numFmtId="164" fontId="0" fillId="2" borderId="17" xfId="0" applyNumberFormat="1" applyFill="1" applyBorder="1" applyAlignment="1">
      <alignment horizontal="right"/>
    </xf>
    <xf numFmtId="0" fontId="1" fillId="2" borderId="13" xfId="0" applyFont="1" applyFill="1" applyBorder="1"/>
    <xf numFmtId="0" fontId="1" fillId="2" borderId="15" xfId="0" applyFont="1" applyFill="1" applyBorder="1"/>
    <xf numFmtId="44" fontId="0" fillId="2" borderId="0" xfId="0" applyNumberFormat="1" applyFill="1"/>
    <xf numFmtId="165" fontId="1" fillId="2" borderId="0" xfId="0" applyNumberFormat="1" applyFont="1" applyFill="1"/>
    <xf numFmtId="0" fontId="0" fillId="2" borderId="13" xfId="0" quotePrefix="1" applyFill="1" applyBorder="1"/>
    <xf numFmtId="0" fontId="0" fillId="2" borderId="15" xfId="0" quotePrefix="1" applyFill="1" applyBorder="1"/>
    <xf numFmtId="165" fontId="0" fillId="2" borderId="0" xfId="0" applyNumberFormat="1" applyFill="1"/>
    <xf numFmtId="0" fontId="3" fillId="2" borderId="13" xfId="0" applyFont="1" applyFill="1" applyBorder="1"/>
    <xf numFmtId="0" fontId="0" fillId="2" borderId="8" xfId="0" quotePrefix="1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9" xfId="0" applyFill="1" applyBorder="1"/>
    <xf numFmtId="0" fontId="2" fillId="2" borderId="0" xfId="0" applyFont="1" applyFill="1"/>
    <xf numFmtId="0" fontId="0" fillId="2" borderId="18" xfId="0" applyFill="1" applyBorder="1"/>
    <xf numFmtId="0" fontId="0" fillId="2" borderId="19" xfId="0" applyFill="1" applyBorder="1"/>
    <xf numFmtId="44" fontId="0" fillId="2" borderId="19" xfId="0" applyNumberFormat="1" applyFill="1" applyBorder="1"/>
    <xf numFmtId="0" fontId="0" fillId="2" borderId="20" xfId="0" applyFill="1" applyBorder="1"/>
    <xf numFmtId="0" fontId="1" fillId="2" borderId="8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3" fillId="2" borderId="12" xfId="0" applyFont="1" applyFill="1" applyBorder="1"/>
    <xf numFmtId="0" fontId="4" fillId="2" borderId="13" xfId="0" applyFont="1" applyFill="1" applyBorder="1"/>
    <xf numFmtId="0" fontId="5" fillId="2" borderId="0" xfId="0" applyFont="1" applyFill="1"/>
    <xf numFmtId="3" fontId="1" fillId="2" borderId="0" xfId="0" applyNumberFormat="1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13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44" fontId="7" fillId="2" borderId="0" xfId="0" applyNumberFormat="1" applyFont="1" applyFill="1"/>
    <xf numFmtId="0" fontId="7" fillId="2" borderId="0" xfId="0" applyFont="1" applyFill="1"/>
    <xf numFmtId="44" fontId="7" fillId="2" borderId="17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36"/>
  <sheetViews>
    <sheetView tabSelected="1" zoomScale="145" zoomScaleNormal="145" workbookViewId="0">
      <selection activeCell="C46" sqref="C46"/>
    </sheetView>
  </sheetViews>
  <sheetFormatPr defaultRowHeight="13.2" x14ac:dyDescent="0.25"/>
  <cols>
    <col min="1" max="1" width="3.6640625" customWidth="1"/>
    <col min="2" max="2" width="53.44140625" customWidth="1"/>
    <col min="3" max="3" width="13.6640625" customWidth="1"/>
    <col min="5" max="5" width="12.6640625" bestFit="1" customWidth="1"/>
    <col min="7" max="7" width="16.88671875" customWidth="1"/>
  </cols>
  <sheetData>
    <row r="1" spans="1:50" ht="21" x14ac:dyDescent="0.4">
      <c r="A1" s="32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1:50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0" ht="16.2" thickBot="1" x14ac:dyDescent="0.35">
      <c r="A3" s="42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0" ht="13.8" thickTop="1" x14ac:dyDescent="0.25">
      <c r="A4" s="26" t="s">
        <v>1</v>
      </c>
      <c r="B4" s="27"/>
      <c r="C4" s="33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50" x14ac:dyDescent="0.25">
      <c r="A5" s="28" t="s">
        <v>2</v>
      </c>
      <c r="B5" s="29"/>
      <c r="C5" s="34"/>
      <c r="D5" s="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50" x14ac:dyDescent="0.25">
      <c r="A6" s="28" t="s">
        <v>3</v>
      </c>
      <c r="B6" s="29"/>
      <c r="C6" s="34"/>
      <c r="D6" s="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50" x14ac:dyDescent="0.25">
      <c r="A7" s="28" t="s">
        <v>17</v>
      </c>
      <c r="B7" s="29"/>
      <c r="C7" s="34"/>
      <c r="D7" s="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50" x14ac:dyDescent="0.25">
      <c r="A8" s="28" t="s">
        <v>18</v>
      </c>
      <c r="B8" s="29"/>
      <c r="C8" s="34"/>
      <c r="D8" s="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50" x14ac:dyDescent="0.25">
      <c r="A9" s="28" t="s">
        <v>23</v>
      </c>
      <c r="B9" s="29"/>
      <c r="C9" s="34"/>
      <c r="D9" s="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50" x14ac:dyDescent="0.25">
      <c r="A10" s="28" t="s">
        <v>27</v>
      </c>
      <c r="B10" s="29"/>
      <c r="C10" s="35">
        <v>0</v>
      </c>
      <c r="D10" s="46" t="s">
        <v>52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50" x14ac:dyDescent="0.25">
      <c r="A11" s="28" t="s">
        <v>30</v>
      </c>
      <c r="B11" s="29"/>
      <c r="C11" s="35">
        <v>0</v>
      </c>
      <c r="D11" s="4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50" x14ac:dyDescent="0.25">
      <c r="A12" s="28" t="s">
        <v>31</v>
      </c>
      <c r="B12" s="29"/>
      <c r="C12" s="34"/>
      <c r="D12" s="4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50" x14ac:dyDescent="0.25">
      <c r="A13" s="28" t="s">
        <v>33</v>
      </c>
      <c r="B13" s="29"/>
      <c r="C13" s="34"/>
      <c r="D13" s="46" t="s">
        <v>52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50" ht="13.8" thickBot="1" x14ac:dyDescent="0.3">
      <c r="A14" s="30" t="s">
        <v>35</v>
      </c>
      <c r="B14" s="31"/>
      <c r="C14" s="36"/>
      <c r="D14" s="46" t="s">
        <v>52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50" ht="13.8" thickTop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50" ht="16.2" thickBot="1" x14ac:dyDescent="0.35">
      <c r="A16" s="42" t="s">
        <v>49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3.8" thickTop="1" x14ac:dyDescent="0.25">
      <c r="A17" s="40" t="s">
        <v>11</v>
      </c>
      <c r="B17" s="38"/>
      <c r="C17" s="38"/>
      <c r="D17" s="38"/>
      <c r="E17" s="38"/>
      <c r="F17" s="38"/>
      <c r="G17" s="38"/>
      <c r="H17" s="3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1" t="s">
        <v>4</v>
      </c>
      <c r="B18" s="2"/>
      <c r="C18" s="3">
        <f>C4</f>
        <v>0</v>
      </c>
      <c r="D18" s="4" t="s">
        <v>5</v>
      </c>
      <c r="E18" s="3">
        <f>C5</f>
        <v>0</v>
      </c>
      <c r="F18" s="4" t="s">
        <v>6</v>
      </c>
      <c r="G18" s="9">
        <f>C18*E18</f>
        <v>0</v>
      </c>
      <c r="H18" s="7" t="s">
        <v>7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1" t="s">
        <v>10</v>
      </c>
      <c r="B19" s="2"/>
      <c r="C19" s="3"/>
      <c r="D19" s="4" t="s">
        <v>8</v>
      </c>
      <c r="E19" s="5"/>
      <c r="F19" s="4" t="s">
        <v>6</v>
      </c>
      <c r="G19" s="6">
        <f>C19*E19</f>
        <v>0</v>
      </c>
      <c r="H19" s="7" t="s">
        <v>9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41" t="s">
        <v>11</v>
      </c>
      <c r="B20" s="2"/>
      <c r="C20" s="8">
        <f>G19</f>
        <v>0</v>
      </c>
      <c r="D20" s="4" t="s">
        <v>12</v>
      </c>
      <c r="E20" s="3">
        <v>52.25</v>
      </c>
      <c r="F20" s="4" t="s">
        <v>6</v>
      </c>
      <c r="G20" s="6">
        <f>C20/E20</f>
        <v>0</v>
      </c>
      <c r="H20" s="7" t="s">
        <v>9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1"/>
      <c r="B21" s="2"/>
      <c r="C21" s="8"/>
      <c r="D21" s="4"/>
      <c r="E21" s="3"/>
      <c r="F21" s="4"/>
      <c r="G21" s="6"/>
      <c r="H21" s="7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20" t="s">
        <v>48</v>
      </c>
      <c r="B22" s="2"/>
      <c r="C22" s="9"/>
      <c r="D22" s="9"/>
      <c r="E22" s="9"/>
      <c r="F22" s="9"/>
      <c r="G22" s="9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1" t="s">
        <v>14</v>
      </c>
      <c r="B23" s="2"/>
      <c r="C23" s="3"/>
      <c r="D23" s="4" t="s">
        <v>13</v>
      </c>
      <c r="E23" s="3">
        <v>7</v>
      </c>
      <c r="F23" s="4" t="s">
        <v>6</v>
      </c>
      <c r="G23" s="11">
        <f>C23/E23</f>
        <v>0</v>
      </c>
      <c r="H23" s="10" t="s">
        <v>20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1" t="s">
        <v>15</v>
      </c>
      <c r="B24" s="2"/>
      <c r="C24" s="9"/>
      <c r="D24" s="9"/>
      <c r="E24" s="9"/>
      <c r="F24" s="4" t="s">
        <v>6</v>
      </c>
      <c r="G24" s="11">
        <v>4</v>
      </c>
      <c r="H24" s="10" t="s">
        <v>20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1" t="s">
        <v>16</v>
      </c>
      <c r="B25" s="2"/>
      <c r="C25" s="9"/>
      <c r="D25" s="9"/>
      <c r="E25" s="9"/>
      <c r="F25" s="4" t="s">
        <v>6</v>
      </c>
      <c r="G25" s="12">
        <v>1</v>
      </c>
      <c r="H25" s="10" t="s">
        <v>20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1" t="s">
        <v>19</v>
      </c>
      <c r="B26" s="2"/>
      <c r="C26" s="9"/>
      <c r="D26" s="9"/>
      <c r="E26" s="9"/>
      <c r="F26" s="4" t="s">
        <v>6</v>
      </c>
      <c r="G26" s="11">
        <f>G23-G24-G25</f>
        <v>-5</v>
      </c>
      <c r="H26" s="10" t="s">
        <v>20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1" t="s">
        <v>21</v>
      </c>
      <c r="B27" s="2"/>
      <c r="C27" s="5"/>
      <c r="D27" s="4" t="s">
        <v>5</v>
      </c>
      <c r="E27" s="8"/>
      <c r="F27" s="4" t="s">
        <v>6</v>
      </c>
      <c r="G27" s="6">
        <f>C27*E27</f>
        <v>0</v>
      </c>
      <c r="H27" s="10" t="s">
        <v>25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41" t="s">
        <v>22</v>
      </c>
      <c r="B28" s="2"/>
      <c r="C28" s="8"/>
      <c r="D28" s="4" t="s">
        <v>5</v>
      </c>
      <c r="E28" s="3">
        <v>1</v>
      </c>
      <c r="F28" s="4" t="s">
        <v>6</v>
      </c>
      <c r="G28" s="6">
        <f>C28/(E28/100)</f>
        <v>0</v>
      </c>
      <c r="H28" s="10" t="s">
        <v>24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1"/>
      <c r="B29" s="2"/>
      <c r="C29" s="9"/>
      <c r="D29" s="9"/>
      <c r="E29" s="9"/>
      <c r="F29" s="9"/>
      <c r="G29" s="9"/>
      <c r="H29" s="10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6" x14ac:dyDescent="0.3">
      <c r="A30" s="13" t="s">
        <v>26</v>
      </c>
      <c r="B30" s="14"/>
      <c r="C30" s="8"/>
      <c r="D30" s="4" t="s">
        <v>8</v>
      </c>
      <c r="E30" s="15">
        <f>C10</f>
        <v>0</v>
      </c>
      <c r="F30" s="4" t="s">
        <v>6</v>
      </c>
      <c r="G30" s="16">
        <f>C30*E30</f>
        <v>0</v>
      </c>
      <c r="H30" s="10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1"/>
      <c r="B31" s="2"/>
      <c r="C31" s="9"/>
      <c r="D31" s="9"/>
      <c r="E31" s="9"/>
      <c r="F31" s="9"/>
      <c r="G31" s="9"/>
      <c r="H31" s="10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20" t="s">
        <v>28</v>
      </c>
      <c r="B32" s="2"/>
      <c r="C32" s="9"/>
      <c r="D32" s="9"/>
      <c r="E32" s="9"/>
      <c r="F32" s="9"/>
      <c r="G32" s="9"/>
      <c r="H32" s="1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17" t="s">
        <v>29</v>
      </c>
      <c r="B33" s="18"/>
      <c r="C33" s="3"/>
      <c r="D33" s="4" t="s">
        <v>8</v>
      </c>
      <c r="E33" s="19">
        <f>(G30+C11)/2</f>
        <v>0</v>
      </c>
      <c r="F33" s="4" t="s">
        <v>6</v>
      </c>
      <c r="G33" s="19">
        <f>C33/100*E33</f>
        <v>0</v>
      </c>
      <c r="H33" s="10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25">
      <c r="A34" s="17" t="s">
        <v>32</v>
      </c>
      <c r="B34" s="18"/>
      <c r="C34" s="3"/>
      <c r="D34" s="4" t="s">
        <v>8</v>
      </c>
      <c r="E34" s="19">
        <f>G30-C11</f>
        <v>0</v>
      </c>
      <c r="F34" s="4" t="s">
        <v>6</v>
      </c>
      <c r="G34" s="19">
        <f>C34/100*E34</f>
        <v>0</v>
      </c>
      <c r="H34" s="10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17" t="s">
        <v>34</v>
      </c>
      <c r="B35" s="18"/>
      <c r="C35" s="3"/>
      <c r="D35" s="4" t="s">
        <v>8</v>
      </c>
      <c r="E35" s="19">
        <f>G30</f>
        <v>0</v>
      </c>
      <c r="F35" s="4" t="s">
        <v>6</v>
      </c>
      <c r="G35" s="19">
        <f>C35/100*E35</f>
        <v>0</v>
      </c>
      <c r="H35" s="10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6" x14ac:dyDescent="0.3">
      <c r="A36" s="13" t="s">
        <v>36</v>
      </c>
      <c r="B36" s="14"/>
      <c r="C36" s="9"/>
      <c r="D36" s="9"/>
      <c r="E36" s="9"/>
      <c r="F36" s="9"/>
      <c r="G36" s="16">
        <f>SUM(G33:G35)</f>
        <v>0</v>
      </c>
      <c r="H36" s="10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1"/>
      <c r="B37" s="2"/>
      <c r="C37" s="9"/>
      <c r="D37" s="9"/>
      <c r="E37" s="9"/>
      <c r="F37" s="9"/>
      <c r="G37" s="9"/>
      <c r="H37" s="10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20" t="s">
        <v>37</v>
      </c>
      <c r="B38" s="2"/>
      <c r="C38" s="9"/>
      <c r="D38" s="9"/>
      <c r="E38" s="9"/>
      <c r="F38" s="9"/>
      <c r="G38" s="9"/>
      <c r="H38" s="1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17" t="s">
        <v>38</v>
      </c>
      <c r="B39" s="18"/>
      <c r="C39" s="9"/>
      <c r="D39" s="9"/>
      <c r="E39" s="9"/>
      <c r="F39" s="9"/>
      <c r="G39" s="48">
        <v>0</v>
      </c>
      <c r="H39" s="10"/>
      <c r="I39" s="45" t="s">
        <v>53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17" t="s">
        <v>39</v>
      </c>
      <c r="B40" s="18"/>
      <c r="C40" s="9"/>
      <c r="D40" s="9"/>
      <c r="E40" s="9"/>
      <c r="F40" s="9"/>
      <c r="G40" s="48">
        <v>0</v>
      </c>
      <c r="H40" s="21" t="s">
        <v>44</v>
      </c>
      <c r="I40" s="45" t="s">
        <v>53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17" t="s">
        <v>47</v>
      </c>
      <c r="B41" s="18"/>
      <c r="C41" s="9"/>
      <c r="D41" s="9"/>
      <c r="E41" s="9"/>
      <c r="F41" s="9"/>
      <c r="G41" s="48">
        <v>0</v>
      </c>
      <c r="H41" s="21" t="s">
        <v>44</v>
      </c>
      <c r="I41" s="45" t="s">
        <v>53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17" t="s">
        <v>54</v>
      </c>
      <c r="B42" s="18"/>
      <c r="C42" s="44" t="s">
        <v>51</v>
      </c>
      <c r="D42" s="9"/>
      <c r="E42" s="9"/>
      <c r="F42" s="9"/>
      <c r="G42" s="49"/>
      <c r="H42" s="10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1"/>
      <c r="B43" s="2" t="s">
        <v>40</v>
      </c>
      <c r="C43" s="3"/>
      <c r="D43" s="4" t="s">
        <v>8</v>
      </c>
      <c r="E43" s="15">
        <v>0</v>
      </c>
      <c r="F43" s="4" t="s">
        <v>6</v>
      </c>
      <c r="G43" s="48">
        <v>0</v>
      </c>
      <c r="H43" s="21" t="s">
        <v>44</v>
      </c>
      <c r="I43" s="45" t="s">
        <v>53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1"/>
      <c r="B44" s="2" t="s">
        <v>41</v>
      </c>
      <c r="C44" s="3"/>
      <c r="D44" s="4" t="s">
        <v>8</v>
      </c>
      <c r="E44" s="15">
        <v>0</v>
      </c>
      <c r="F44" s="4" t="s">
        <v>6</v>
      </c>
      <c r="G44" s="48">
        <v>0</v>
      </c>
      <c r="H44" s="21" t="s">
        <v>44</v>
      </c>
      <c r="I44" s="45" t="s">
        <v>53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1"/>
      <c r="B45" s="2" t="s">
        <v>42</v>
      </c>
      <c r="C45" s="3"/>
      <c r="D45" s="4" t="s">
        <v>8</v>
      </c>
      <c r="E45" s="15">
        <v>0</v>
      </c>
      <c r="F45" s="4" t="s">
        <v>6</v>
      </c>
      <c r="G45" s="48">
        <v>0</v>
      </c>
      <c r="H45" s="21" t="s">
        <v>44</v>
      </c>
      <c r="I45" s="45" t="s">
        <v>53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1"/>
      <c r="B46" s="2" t="s">
        <v>50</v>
      </c>
      <c r="C46" s="3"/>
      <c r="D46" s="4" t="s">
        <v>8</v>
      </c>
      <c r="E46" s="15">
        <v>0</v>
      </c>
      <c r="F46" s="4"/>
      <c r="G46" s="50">
        <v>0</v>
      </c>
      <c r="H46" s="21" t="s">
        <v>44</v>
      </c>
      <c r="I46" s="45" t="s">
        <v>53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41" t="s">
        <v>37</v>
      </c>
      <c r="B47" s="2"/>
      <c r="C47" s="9"/>
      <c r="D47" s="9"/>
      <c r="E47" s="9"/>
      <c r="F47" s="9"/>
      <c r="G47" s="48">
        <f>G39-G40-G41-G43-G44-G45-G46</f>
        <v>0</v>
      </c>
      <c r="H47" s="10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1"/>
      <c r="B48" s="2"/>
      <c r="C48" s="9"/>
      <c r="D48" s="9"/>
      <c r="E48" s="9"/>
      <c r="F48" s="9"/>
      <c r="G48" s="9"/>
      <c r="H48" s="1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5.6" x14ac:dyDescent="0.3">
      <c r="A49" s="13" t="s">
        <v>45</v>
      </c>
      <c r="B49" s="2"/>
      <c r="C49" s="19">
        <f>G36</f>
        <v>0</v>
      </c>
      <c r="D49" s="4" t="s">
        <v>13</v>
      </c>
      <c r="E49" s="15">
        <f>G47</f>
        <v>0</v>
      </c>
      <c r="F49" s="4" t="s">
        <v>6</v>
      </c>
      <c r="G49" s="43" t="e">
        <f>C49/E49</f>
        <v>#DIV/0!</v>
      </c>
      <c r="H49" s="37" t="s">
        <v>46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3.8" thickBot="1" x14ac:dyDescent="0.3">
      <c r="A50" s="22"/>
      <c r="B50" s="23"/>
      <c r="C50" s="24"/>
      <c r="D50" s="24"/>
      <c r="E50" s="24"/>
      <c r="F50" s="24"/>
      <c r="G50" s="24"/>
      <c r="H50" s="2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3.8" thickTop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x14ac:dyDescent="0.25"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x14ac:dyDescent="0.25"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x14ac:dyDescent="0.25"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x14ac:dyDescent="0.25"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x14ac:dyDescent="0.25"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x14ac:dyDescent="0.25"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x14ac:dyDescent="0.25"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9:25" x14ac:dyDescent="0.25"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9:25" x14ac:dyDescent="0.25"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9:25" x14ac:dyDescent="0.25"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9:25" x14ac:dyDescent="0.25"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9:25" x14ac:dyDescent="0.25"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9:25" x14ac:dyDescent="0.25"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9:25" x14ac:dyDescent="0.25"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9:25" x14ac:dyDescent="0.25"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9:25" x14ac:dyDescent="0.25"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9:25" x14ac:dyDescent="0.25"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9:25" x14ac:dyDescent="0.25"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9:25" x14ac:dyDescent="0.25"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9:25" x14ac:dyDescent="0.25"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9:25" x14ac:dyDescent="0.25"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9:25" x14ac:dyDescent="0.25"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9:25" x14ac:dyDescent="0.25"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9:25" x14ac:dyDescent="0.25"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9:25" x14ac:dyDescent="0.25"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9:25" x14ac:dyDescent="0.25"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9:25" x14ac:dyDescent="0.25"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9:25" x14ac:dyDescent="0.25"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9:25" x14ac:dyDescent="0.25"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9:25" x14ac:dyDescent="0.25"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9:25" x14ac:dyDescent="0.25"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9:25" x14ac:dyDescent="0.25"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9:25" x14ac:dyDescent="0.25"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9:25" x14ac:dyDescent="0.25"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9:25" x14ac:dyDescent="0.25"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9:25" x14ac:dyDescent="0.25"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9:25" x14ac:dyDescent="0.25"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9:25" x14ac:dyDescent="0.25"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9:25" x14ac:dyDescent="0.25"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9:25" x14ac:dyDescent="0.25"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9:25" x14ac:dyDescent="0.25"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9:25" x14ac:dyDescent="0.25"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9:25" x14ac:dyDescent="0.25"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9:25" x14ac:dyDescent="0.25"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9:25" x14ac:dyDescent="0.25"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9:25" x14ac:dyDescent="0.25"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9:25" x14ac:dyDescent="0.25"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9:25" x14ac:dyDescent="0.25"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9:25" x14ac:dyDescent="0.25"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9:25" x14ac:dyDescent="0.25"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9:25" x14ac:dyDescent="0.25"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9:25" x14ac:dyDescent="0.25"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9:25" x14ac:dyDescent="0.25"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9:25" x14ac:dyDescent="0.25"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9:25" x14ac:dyDescent="0.25"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9:25" x14ac:dyDescent="0.25"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9:25" x14ac:dyDescent="0.25"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9:25" x14ac:dyDescent="0.25"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9:25" x14ac:dyDescent="0.25"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9:25" x14ac:dyDescent="0.25"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9:25" x14ac:dyDescent="0.25"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9:25" x14ac:dyDescent="0.25"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9:25" x14ac:dyDescent="0.25"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9:25" x14ac:dyDescent="0.25"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9:25" x14ac:dyDescent="0.25"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9:25" x14ac:dyDescent="0.25"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9:25" x14ac:dyDescent="0.25"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9:25" x14ac:dyDescent="0.25"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9:25" x14ac:dyDescent="0.25"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9:25" x14ac:dyDescent="0.25"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9:25" x14ac:dyDescent="0.25"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9:25" x14ac:dyDescent="0.25"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9:25" x14ac:dyDescent="0.25"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9:25" x14ac:dyDescent="0.25"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9:25" x14ac:dyDescent="0.25"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9:25" x14ac:dyDescent="0.25"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9:25" x14ac:dyDescent="0.25"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9:25" x14ac:dyDescent="0.25"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9:25" x14ac:dyDescent="0.25"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9:25" x14ac:dyDescent="0.25"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9:25" x14ac:dyDescent="0.25"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9:25" x14ac:dyDescent="0.25"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9:25" x14ac:dyDescent="0.25"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9:25" x14ac:dyDescent="0.25"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9:25" x14ac:dyDescent="0.25"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9:25" x14ac:dyDescent="0.25"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9:25" x14ac:dyDescent="0.25"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9:25" x14ac:dyDescent="0.25"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9:25" x14ac:dyDescent="0.25"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9:25" x14ac:dyDescent="0.25"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9:25" x14ac:dyDescent="0.25"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9:25" x14ac:dyDescent="0.25"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9:25" x14ac:dyDescent="0.25"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9:25" x14ac:dyDescent="0.25"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9:25" x14ac:dyDescent="0.25"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9:25" x14ac:dyDescent="0.25"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9:25" x14ac:dyDescent="0.25"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9:25" x14ac:dyDescent="0.25"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9:25" x14ac:dyDescent="0.25"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9:25" x14ac:dyDescent="0.25"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9:25" x14ac:dyDescent="0.25"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9:25" x14ac:dyDescent="0.25"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9:25" x14ac:dyDescent="0.25"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9:25" x14ac:dyDescent="0.25"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9:25" x14ac:dyDescent="0.25"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9:25" x14ac:dyDescent="0.25"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9:25" x14ac:dyDescent="0.25"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9:25" x14ac:dyDescent="0.25"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9:25" x14ac:dyDescent="0.25"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9:25" x14ac:dyDescent="0.25"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9:25" x14ac:dyDescent="0.25"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9:25" x14ac:dyDescent="0.25"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9:25" x14ac:dyDescent="0.25"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9:25" x14ac:dyDescent="0.25"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9:25" x14ac:dyDescent="0.25"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9:25" x14ac:dyDescent="0.25"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9:25" x14ac:dyDescent="0.25"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9:25" x14ac:dyDescent="0.25"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9:25" x14ac:dyDescent="0.25"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9:25" x14ac:dyDescent="0.25"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9:25" x14ac:dyDescent="0.25"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9:25" x14ac:dyDescent="0.25"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9:25" x14ac:dyDescent="0.25"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9:25" x14ac:dyDescent="0.25"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9:25" x14ac:dyDescent="0.25"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9:25" x14ac:dyDescent="0.25"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9:25" x14ac:dyDescent="0.25"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9:25" x14ac:dyDescent="0.25"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9:25" x14ac:dyDescent="0.25"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9:25" x14ac:dyDescent="0.25"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9:25" x14ac:dyDescent="0.25"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9:25" x14ac:dyDescent="0.25"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9:25" x14ac:dyDescent="0.25"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9:25" x14ac:dyDescent="0.25"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9:25" x14ac:dyDescent="0.25"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9:25" x14ac:dyDescent="0.25"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9:25" x14ac:dyDescent="0.25"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9:25" x14ac:dyDescent="0.25"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9:25" x14ac:dyDescent="0.25"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9:25" x14ac:dyDescent="0.25"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9:25" x14ac:dyDescent="0.25"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9:25" x14ac:dyDescent="0.25"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9:25" x14ac:dyDescent="0.25"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9:25" x14ac:dyDescent="0.25"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9:25" x14ac:dyDescent="0.25"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9:25" x14ac:dyDescent="0.25"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9:25" x14ac:dyDescent="0.25"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9:25" x14ac:dyDescent="0.25"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9:25" x14ac:dyDescent="0.25"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9:25" x14ac:dyDescent="0.25"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9:25" x14ac:dyDescent="0.25"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9:25" x14ac:dyDescent="0.25"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9:25" x14ac:dyDescent="0.25"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9:25" x14ac:dyDescent="0.25"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9:25" x14ac:dyDescent="0.25"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9:25" x14ac:dyDescent="0.25"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9:25" x14ac:dyDescent="0.25"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9:25" x14ac:dyDescent="0.25"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9:25" x14ac:dyDescent="0.25"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9:25" x14ac:dyDescent="0.25"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9:25" x14ac:dyDescent="0.25"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9:25" x14ac:dyDescent="0.25"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9:25" x14ac:dyDescent="0.25"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9:25" x14ac:dyDescent="0.25"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9:25" x14ac:dyDescent="0.25"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9:25" x14ac:dyDescent="0.25"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9:25" x14ac:dyDescent="0.25"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9:25" x14ac:dyDescent="0.25"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9:25" x14ac:dyDescent="0.25"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9:25" x14ac:dyDescent="0.25"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9:25" x14ac:dyDescent="0.25"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9:25" x14ac:dyDescent="0.25"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9:25" x14ac:dyDescent="0.25"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9:25" x14ac:dyDescent="0.25"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9:25" x14ac:dyDescent="0.25"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9:25" x14ac:dyDescent="0.25"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9:25" x14ac:dyDescent="0.25"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9:25" x14ac:dyDescent="0.25"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9:25" x14ac:dyDescent="0.25"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9:25" x14ac:dyDescent="0.25"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9:25" x14ac:dyDescent="0.25"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9:25" x14ac:dyDescent="0.25"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9:25" x14ac:dyDescent="0.25"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9:25" x14ac:dyDescent="0.25"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9:25" x14ac:dyDescent="0.25"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9:25" x14ac:dyDescent="0.25"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9:25" x14ac:dyDescent="0.25"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9:25" x14ac:dyDescent="0.25"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9:25" x14ac:dyDescent="0.25"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9:25" x14ac:dyDescent="0.25"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9:25" x14ac:dyDescent="0.25"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9:25" x14ac:dyDescent="0.25"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9:25" x14ac:dyDescent="0.25"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9:25" x14ac:dyDescent="0.25"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9:25" x14ac:dyDescent="0.25"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9:25" x14ac:dyDescent="0.25"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9:25" x14ac:dyDescent="0.25"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9:25" x14ac:dyDescent="0.25"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9:25" x14ac:dyDescent="0.25"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9:25" x14ac:dyDescent="0.25"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9:25" x14ac:dyDescent="0.25"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9:25" x14ac:dyDescent="0.25"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9:25" x14ac:dyDescent="0.25"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Vugteveen</dc:creator>
  <cp:lastModifiedBy>Herman Peeters</cp:lastModifiedBy>
  <dcterms:created xsi:type="dcterms:W3CDTF">2018-12-09T12:38:54Z</dcterms:created>
  <dcterms:modified xsi:type="dcterms:W3CDTF">2023-03-14T15:10:03Z</dcterms:modified>
</cp:coreProperties>
</file>